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omo-LEX\Director PMPD\USAID 2021-2025\Alegeri Parlamentare anticipate 2021\"/>
    </mc:Choice>
  </mc:AlternateContent>
  <bookViews>
    <workbookView xWindow="0" yWindow="0" windowWidth="19368" windowHeight="9384"/>
  </bookViews>
  <sheets>
    <sheet name="Simulare 139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0" l="1"/>
  <c r="M4" i="10"/>
  <c r="M5" i="10"/>
  <c r="M6" i="10"/>
  <c r="M7" i="10"/>
  <c r="M8" i="10"/>
  <c r="M9" i="10"/>
  <c r="M10" i="10"/>
  <c r="M12" i="10"/>
  <c r="M13" i="10"/>
  <c r="M19" i="10"/>
  <c r="M20" i="10"/>
  <c r="M22" i="10"/>
  <c r="M3" i="10"/>
  <c r="L49" i="10"/>
  <c r="K49" i="10"/>
  <c r="G49" i="10" l="1"/>
  <c r="E49" i="10"/>
  <c r="F49" i="10" s="1"/>
  <c r="C49" i="10"/>
  <c r="D48" i="10" s="1"/>
  <c r="F46" i="10"/>
  <c r="F44" i="10"/>
  <c r="F41" i="10"/>
  <c r="F34" i="10"/>
  <c r="D33" i="10"/>
  <c r="D30" i="10"/>
  <c r="D29" i="10"/>
  <c r="D25" i="10"/>
  <c r="F22" i="10"/>
  <c r="D21" i="10"/>
  <c r="D17" i="10"/>
  <c r="F16" i="10"/>
  <c r="F13" i="10"/>
  <c r="D11" i="10"/>
  <c r="F10" i="10"/>
  <c r="F8" i="10"/>
  <c r="D7" i="10"/>
  <c r="F4" i="10"/>
  <c r="H3" i="10" l="1"/>
  <c r="H49" i="10"/>
  <c r="H7" i="10"/>
  <c r="H11" i="10"/>
  <c r="I11" i="10" s="1"/>
  <c r="H15" i="10"/>
  <c r="H19" i="10"/>
  <c r="H23" i="10"/>
  <c r="H27" i="10"/>
  <c r="H31" i="10"/>
  <c r="H35" i="10"/>
  <c r="H39" i="10"/>
  <c r="H43" i="10"/>
  <c r="I43" i="10" s="1"/>
  <c r="H47" i="10"/>
  <c r="H14" i="10"/>
  <c r="H22" i="10"/>
  <c r="H30" i="10"/>
  <c r="H42" i="10"/>
  <c r="H8" i="10"/>
  <c r="H12" i="10"/>
  <c r="I12" i="10" s="1"/>
  <c r="H16" i="10"/>
  <c r="H20" i="10"/>
  <c r="H24" i="10"/>
  <c r="H28" i="10"/>
  <c r="H32" i="10"/>
  <c r="H36" i="10"/>
  <c r="H40" i="10"/>
  <c r="H44" i="10"/>
  <c r="I44" i="10" s="1"/>
  <c r="H48" i="10"/>
  <c r="H10" i="10"/>
  <c r="H18" i="10"/>
  <c r="H34" i="10"/>
  <c r="H46" i="10"/>
  <c r="I46" i="10" s="1"/>
  <c r="H5" i="10"/>
  <c r="H9" i="10"/>
  <c r="H13" i="10"/>
  <c r="H17" i="10"/>
  <c r="H21" i="10"/>
  <c r="H25" i="10"/>
  <c r="H29" i="10"/>
  <c r="H33" i="10"/>
  <c r="H37" i="10"/>
  <c r="H41" i="10"/>
  <c r="H45" i="10"/>
  <c r="H6" i="10"/>
  <c r="I6" i="10" s="1"/>
  <c r="H26" i="10"/>
  <c r="H38" i="10"/>
  <c r="D38" i="10"/>
  <c r="D42" i="10"/>
  <c r="D9" i="10"/>
  <c r="D14" i="10"/>
  <c r="D18" i="10"/>
  <c r="D26" i="10"/>
  <c r="D31" i="10"/>
  <c r="D35" i="10"/>
  <c r="D39" i="10"/>
  <c r="D5" i="10"/>
  <c r="D6" i="10"/>
  <c r="D19" i="10"/>
  <c r="D23" i="10"/>
  <c r="D27" i="10"/>
  <c r="F37" i="10"/>
  <c r="D45" i="10"/>
  <c r="F6" i="10"/>
  <c r="F18" i="10"/>
  <c r="F21" i="10"/>
  <c r="F25" i="10"/>
  <c r="F28" i="10"/>
  <c r="F30" i="10"/>
  <c r="F48" i="10"/>
  <c r="F5" i="10"/>
  <c r="F9" i="10"/>
  <c r="F12" i="10"/>
  <c r="F14" i="10"/>
  <c r="F33" i="10"/>
  <c r="F36" i="10"/>
  <c r="F40" i="10"/>
  <c r="F42" i="10"/>
  <c r="F45" i="10"/>
  <c r="D3" i="10"/>
  <c r="D10" i="10"/>
  <c r="D13" i="10"/>
  <c r="D15" i="10"/>
  <c r="F17" i="10"/>
  <c r="F20" i="10"/>
  <c r="D22" i="10"/>
  <c r="F24" i="10"/>
  <c r="F26" i="10"/>
  <c r="F29" i="10"/>
  <c r="F32" i="10"/>
  <c r="D34" i="10"/>
  <c r="D37" i="10"/>
  <c r="F38" i="10"/>
  <c r="D41" i="10"/>
  <c r="D43" i="10"/>
  <c r="D46" i="10"/>
  <c r="D49" i="10"/>
  <c r="H4" i="10"/>
  <c r="I4" i="10" s="1"/>
  <c r="D47" i="10"/>
  <c r="F3" i="10"/>
  <c r="D4" i="10"/>
  <c r="F7" i="10"/>
  <c r="D8" i="10"/>
  <c r="F11" i="10"/>
  <c r="D12" i="10"/>
  <c r="F15" i="10"/>
  <c r="D16" i="10"/>
  <c r="F19" i="10"/>
  <c r="D20" i="10"/>
  <c r="F23" i="10"/>
  <c r="D24" i="10"/>
  <c r="F27" i="10"/>
  <c r="D28" i="10"/>
  <c r="F31" i="10"/>
  <c r="D32" i="10"/>
  <c r="F35" i="10"/>
  <c r="D36" i="10"/>
  <c r="F39" i="10"/>
  <c r="D40" i="10"/>
  <c r="F43" i="10"/>
  <c r="D44" i="10"/>
  <c r="F47" i="10"/>
  <c r="I32" i="10" l="1"/>
  <c r="I29" i="10"/>
  <c r="I28" i="10"/>
  <c r="J28" i="10" s="1"/>
  <c r="I22" i="10"/>
  <c r="J22" i="10" s="1"/>
  <c r="I7" i="10"/>
  <c r="I38" i="10"/>
  <c r="I41" i="10"/>
  <c r="I25" i="10"/>
  <c r="I9" i="10"/>
  <c r="I18" i="10"/>
  <c r="I40" i="10"/>
  <c r="I24" i="10"/>
  <c r="J24" i="10" s="1"/>
  <c r="I8" i="10"/>
  <c r="I35" i="10"/>
  <c r="I19" i="10"/>
  <c r="I49" i="10"/>
  <c r="I16" i="10"/>
  <c r="I27" i="10"/>
  <c r="I45" i="10"/>
  <c r="J45" i="10" s="1"/>
  <c r="I13" i="10"/>
  <c r="J13" i="10" s="1"/>
  <c r="I39" i="10"/>
  <c r="I23" i="10"/>
  <c r="I26" i="10"/>
  <c r="I37" i="10"/>
  <c r="J37" i="10" s="1"/>
  <c r="I5" i="10"/>
  <c r="I36" i="10"/>
  <c r="I20" i="10"/>
  <c r="I42" i="10"/>
  <c r="J42" i="10" s="1"/>
  <c r="I47" i="10"/>
  <c r="I31" i="10"/>
  <c r="I15" i="10"/>
  <c r="J15" i="10" s="1"/>
  <c r="I3" i="10"/>
  <c r="I21" i="10"/>
  <c r="J21" i="10" s="1"/>
  <c r="I10" i="10"/>
  <c r="J10" i="10" s="1"/>
  <c r="I33" i="10"/>
  <c r="J33" i="10" s="1"/>
  <c r="I17" i="10"/>
  <c r="J17" i="10" s="1"/>
  <c r="I48" i="10"/>
  <c r="J48" i="10" s="1"/>
  <c r="I30" i="10"/>
  <c r="J30" i="10" s="1"/>
  <c r="I34" i="10"/>
  <c r="J34" i="10" s="1"/>
  <c r="I14" i="10"/>
  <c r="J14" i="10" s="1"/>
  <c r="J35" i="10"/>
  <c r="J46" i="10"/>
  <c r="J7" i="10"/>
  <c r="J39" i="10"/>
  <c r="J16" i="10"/>
  <c r="J23" i="10"/>
  <c r="J43" i="10"/>
  <c r="J25" i="10"/>
  <c r="J9" i="10"/>
  <c r="J11" i="10"/>
  <c r="J12" i="10"/>
  <c r="J5" i="10"/>
  <c r="J41" i="10"/>
  <c r="J40" i="10"/>
  <c r="J8" i="10"/>
  <c r="J38" i="10"/>
  <c r="J32" i="10"/>
  <c r="J27" i="10"/>
  <c r="J6" i="10"/>
  <c r="J29" i="10"/>
  <c r="J26" i="10"/>
  <c r="J3" i="10"/>
  <c r="J18" i="10"/>
  <c r="J36" i="10"/>
  <c r="J31" i="10"/>
  <c r="J20" i="10"/>
  <c r="J4" i="10"/>
  <c r="J19" i="10"/>
  <c r="J44" i="10"/>
  <c r="J47" i="10"/>
</calcChain>
</file>

<file path=xl/sharedStrings.xml><?xml version="1.0" encoding="utf-8"?>
<sst xmlns="http://schemas.openxmlformats.org/spreadsheetml/2006/main" count="63" uniqueCount="62">
  <si>
    <t>Înregistrări prealabile</t>
  </si>
  <si>
    <t>MAEIE</t>
  </si>
  <si>
    <t>Pondere total</t>
  </si>
  <si>
    <t>Nr. total</t>
  </si>
  <si>
    <t>Nr. Total</t>
  </si>
  <si>
    <t>Pondere C2</t>
  </si>
  <si>
    <t>Pondere C3</t>
  </si>
  <si>
    <t>Țara</t>
  </si>
  <si>
    <t>Italia</t>
  </si>
  <si>
    <t>Marea Britanie</t>
  </si>
  <si>
    <t>Germania</t>
  </si>
  <si>
    <t>Franța</t>
  </si>
  <si>
    <t>Rusia</t>
  </si>
  <si>
    <t>România</t>
  </si>
  <si>
    <t>Irlanda</t>
  </si>
  <si>
    <t>Statele Unite ale Americii</t>
  </si>
  <si>
    <t>Spania</t>
  </si>
  <si>
    <t>Canada</t>
  </si>
  <si>
    <t>Belgia</t>
  </si>
  <si>
    <t>Portugalia</t>
  </si>
  <si>
    <t>Olanda</t>
  </si>
  <si>
    <t>Danemarca</t>
  </si>
  <si>
    <t>Elveția</t>
  </si>
  <si>
    <t>Cehia</t>
  </si>
  <si>
    <t>Israel</t>
  </si>
  <si>
    <t>Grecia</t>
  </si>
  <si>
    <t>Austria</t>
  </si>
  <si>
    <t>Norvegia</t>
  </si>
  <si>
    <t>Luxemburg</t>
  </si>
  <si>
    <t>Suedia</t>
  </si>
  <si>
    <t>Polonia</t>
  </si>
  <si>
    <t>Cipru</t>
  </si>
  <si>
    <t>Finlanda</t>
  </si>
  <si>
    <t>Turcia</t>
  </si>
  <si>
    <t>Emiratele Arabe Unite</t>
  </si>
  <si>
    <t>Ucraina</t>
  </si>
  <si>
    <t>Ungaria</t>
  </si>
  <si>
    <t>Estonia</t>
  </si>
  <si>
    <t>Islanda</t>
  </si>
  <si>
    <t>Monaco</t>
  </si>
  <si>
    <t>Bulgaria</t>
  </si>
  <si>
    <t>Australia</t>
  </si>
  <si>
    <t>Letonia</t>
  </si>
  <si>
    <t>Malta</t>
  </si>
  <si>
    <t>Slovacia</t>
  </si>
  <si>
    <t>Qatar</t>
  </si>
  <si>
    <t>China</t>
  </si>
  <si>
    <t>Lituania</t>
  </si>
  <si>
    <t>Coreea de Sud</t>
  </si>
  <si>
    <t>Japonia</t>
  </si>
  <si>
    <t>Slovenia</t>
  </si>
  <si>
    <t>Croatia</t>
  </si>
  <si>
    <t>Azerbaidjan</t>
  </si>
  <si>
    <t>Belarus</t>
  </si>
  <si>
    <t>* Au fost incluse țările în ordinea înregistrărilor prealabile și care au cel puțin 10 inregistrări.</t>
  </si>
  <si>
    <t>*** În cazul țărilor de culoare verde, chiar dacă indicatorul arată sub 1, în aceste țări oricum vor fi deschise SV deoarece există misiuni diplomatice.</t>
  </si>
  <si>
    <t>** În coloana G sunt puse cifrele sugerate de MAEIE ca fiind cele mai indicate pentru acest criteriu (rata de participare la alegerile prezidențiale).</t>
  </si>
  <si>
    <r>
      <rPr>
        <b/>
        <sz val="10"/>
        <rFont val="Cambria"/>
        <family val="1"/>
      </rPr>
      <t xml:space="preserve">Rata de participare - tur II, </t>
    </r>
    <r>
      <rPr>
        <b/>
        <i/>
        <sz val="10"/>
        <rFont val="Cambria"/>
        <family val="1"/>
      </rPr>
      <t>Alegeri prezidențiale 2020 (turul II)</t>
    </r>
  </si>
  <si>
    <t>Nr. SV aprobat de CEC, Alegeri 11 iulie 2021</t>
  </si>
  <si>
    <t>Nr. SV, Alegeri prezidențiale 2020</t>
  </si>
  <si>
    <t>Procentajul Nr. SV din numărul de 139 stabilit de CEC</t>
  </si>
  <si>
    <t>Diferența, Nr. SV, decizia CEC-simulare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</si>
</sst>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l_e_i_-;\-* #,##0.00\ _l_e_i_-;_-* &quot;-&quot;??\ _l_e_i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04"/>
    </font>
    <font>
      <b/>
      <i/>
      <sz val="10"/>
      <name val="Cambria"/>
      <family val="1"/>
      <charset val="204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i/>
      <sz val="10"/>
      <color rgb="FFFF0000"/>
      <name val="Cambria"/>
      <family val="1"/>
      <charset val="204"/>
    </font>
    <font>
      <b/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0"/>
      <name val="Cambria"/>
      <family val="1"/>
    </font>
    <font>
      <b/>
      <sz val="1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/>
    <xf numFmtId="0" fontId="4" fillId="0" borderId="0" xfId="0" applyFont="1"/>
    <xf numFmtId="10" fontId="0" fillId="0" borderId="0" xfId="2" applyNumberFormat="1" applyFont="1"/>
    <xf numFmtId="10" fontId="0" fillId="0" borderId="0" xfId="2" applyNumberFormat="1" applyFont="1" applyAlignment="1">
      <alignment horizontal="center"/>
    </xf>
    <xf numFmtId="164" fontId="6" fillId="0" borderId="0" xfId="1" applyFont="1"/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/>
    <xf numFmtId="10" fontId="5" fillId="0" borderId="0" xfId="2" applyNumberFormat="1" applyFont="1" applyAlignment="1">
      <alignment horizontal="center"/>
    </xf>
    <xf numFmtId="10" fontId="5" fillId="0" borderId="0" xfId="2" applyNumberFormat="1" applyFont="1"/>
    <xf numFmtId="164" fontId="13" fillId="0" borderId="0" xfId="1" applyFont="1"/>
    <xf numFmtId="0" fontId="0" fillId="0" borderId="1" xfId="0" applyBorder="1"/>
    <xf numFmtId="0" fontId="7" fillId="0" borderId="1" xfId="0" applyFont="1" applyBorder="1"/>
    <xf numFmtId="0" fontId="11" fillId="0" borderId="1" xfId="0" applyFont="1" applyBorder="1"/>
    <xf numFmtId="10" fontId="0" fillId="0" borderId="1" xfId="2" applyNumberFormat="1" applyFont="1" applyBorder="1" applyAlignment="1">
      <alignment horizontal="center"/>
    </xf>
    <xf numFmtId="10" fontId="0" fillId="0" borderId="1" xfId="2" applyNumberFormat="1" applyFont="1" applyBorder="1"/>
    <xf numFmtId="164" fontId="6" fillId="0" borderId="1" xfId="1" applyFont="1" applyBorder="1"/>
    <xf numFmtId="164" fontId="8" fillId="0" borderId="1" xfId="1" applyFont="1" applyBorder="1"/>
    <xf numFmtId="164" fontId="12" fillId="0" borderId="1" xfId="1" applyFont="1" applyBorder="1"/>
    <xf numFmtId="0" fontId="4" fillId="0" borderId="1" xfId="0" applyFont="1" applyBorder="1"/>
    <xf numFmtId="10" fontId="4" fillId="0" borderId="1" xfId="2" applyNumberFormat="1" applyFont="1" applyBorder="1" applyAlignment="1">
      <alignment horizontal="center"/>
    </xf>
    <xf numFmtId="10" fontId="4" fillId="0" borderId="1" xfId="2" applyNumberFormat="1" applyFont="1" applyBorder="1"/>
    <xf numFmtId="0" fontId="0" fillId="3" borderId="1" xfId="0" applyFill="1" applyBorder="1"/>
    <xf numFmtId="0" fontId="4" fillId="3" borderId="1" xfId="0" applyFont="1" applyFill="1" applyBorder="1"/>
    <xf numFmtId="0" fontId="5" fillId="3" borderId="1" xfId="0" applyFont="1" applyFill="1" applyBorder="1"/>
    <xf numFmtId="0" fontId="13" fillId="3" borderId="1" xfId="0" applyFont="1" applyFill="1" applyBorder="1"/>
    <xf numFmtId="164" fontId="10" fillId="4" borderId="1" xfId="1" applyFont="1" applyFill="1" applyBorder="1"/>
    <xf numFmtId="0" fontId="3" fillId="2" borderId="1" xfId="0" applyFont="1" applyFill="1" applyBorder="1" applyAlignment="1">
      <alignment horizontal="center" vertical="center" wrapText="1"/>
    </xf>
    <xf numFmtId="10" fontId="3" fillId="2" borderId="1" xfId="2" applyNumberFormat="1" applyFont="1" applyFill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Border="1"/>
    <xf numFmtId="164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0" fontId="3" fillId="2" borderId="1" xfId="2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>
      <selection activeCell="M35" sqref="M35"/>
    </sheetView>
  </sheetViews>
  <sheetFormatPr defaultRowHeight="14.4" x14ac:dyDescent="0.3"/>
  <cols>
    <col min="1" max="1" width="4.109375" customWidth="1"/>
    <col min="2" max="2" width="13.88671875" customWidth="1"/>
    <col min="4" max="4" width="7.77734375" style="4" customWidth="1"/>
    <col min="5" max="5" width="9.109375" customWidth="1"/>
    <col min="6" max="6" width="8.88671875" style="3" customWidth="1"/>
    <col min="7" max="7" width="7.6640625" style="7" customWidth="1"/>
    <col min="8" max="8" width="8.5546875" style="3" customWidth="1"/>
    <col min="9" max="9" width="9.109375" style="3"/>
    <col min="10" max="10" width="12.109375" style="5" customWidth="1"/>
    <col min="11" max="11" width="11.77734375" customWidth="1"/>
    <col min="12" max="12" width="10.33203125" customWidth="1"/>
    <col min="13" max="13" width="10.44140625" customWidth="1"/>
  </cols>
  <sheetData>
    <row r="1" spans="1:13" ht="38.25" customHeight="1" x14ac:dyDescent="0.3">
      <c r="A1" s="1"/>
      <c r="B1" s="32" t="s">
        <v>7</v>
      </c>
      <c r="C1" s="33" t="s">
        <v>57</v>
      </c>
      <c r="D1" s="33"/>
      <c r="E1" s="32" t="s">
        <v>0</v>
      </c>
      <c r="F1" s="32"/>
      <c r="G1" s="32" t="s">
        <v>1</v>
      </c>
      <c r="H1" s="32"/>
      <c r="I1" s="34" t="s">
        <v>2</v>
      </c>
      <c r="J1" s="31" t="s">
        <v>60</v>
      </c>
      <c r="K1" s="31" t="s">
        <v>58</v>
      </c>
      <c r="L1" s="31" t="s">
        <v>59</v>
      </c>
      <c r="M1" s="31" t="s">
        <v>61</v>
      </c>
    </row>
    <row r="2" spans="1:13" ht="34.5" customHeight="1" x14ac:dyDescent="0.3">
      <c r="A2" s="1"/>
      <c r="B2" s="32"/>
      <c r="C2" s="27" t="s">
        <v>3</v>
      </c>
      <c r="D2" s="28"/>
      <c r="E2" s="27" t="s">
        <v>4</v>
      </c>
      <c r="F2" s="28" t="s">
        <v>5</v>
      </c>
      <c r="G2" s="6" t="s">
        <v>4</v>
      </c>
      <c r="H2" s="28" t="s">
        <v>6</v>
      </c>
      <c r="I2" s="34"/>
      <c r="J2" s="31"/>
      <c r="K2" s="31"/>
      <c r="L2" s="31"/>
      <c r="M2" s="31"/>
    </row>
    <row r="3" spans="1:13" x14ac:dyDescent="0.3">
      <c r="A3" s="11">
        <v>1</v>
      </c>
      <c r="B3" s="11" t="s">
        <v>8</v>
      </c>
      <c r="C3" s="22">
        <v>83032</v>
      </c>
      <c r="D3" s="14">
        <f>C3*100%/C49</f>
        <v>0.31549869479475789</v>
      </c>
      <c r="E3" s="22">
        <v>21795</v>
      </c>
      <c r="F3" s="15">
        <f>E3*100%/E49</f>
        <v>0.21877917306591985</v>
      </c>
      <c r="G3" s="24">
        <v>83032</v>
      </c>
      <c r="H3" s="15">
        <f>G3*100%/G49</f>
        <v>0.31549869479475789</v>
      </c>
      <c r="I3" s="15">
        <f t="shared" ref="I3:I49" si="0">(D3+F3+H3)/3</f>
        <v>0.28325885421847857</v>
      </c>
      <c r="J3" s="16">
        <f>J49*I3</f>
        <v>39.372980736368518</v>
      </c>
      <c r="K3" s="29">
        <v>30</v>
      </c>
      <c r="L3" s="29">
        <v>30</v>
      </c>
      <c r="M3" s="30">
        <f>K3-J3</f>
        <v>-9.3729807363685183</v>
      </c>
    </row>
    <row r="4" spans="1:13" x14ac:dyDescent="0.3">
      <c r="A4" s="11">
        <v>2</v>
      </c>
      <c r="B4" s="11" t="s">
        <v>9</v>
      </c>
      <c r="C4" s="22">
        <v>26408</v>
      </c>
      <c r="D4" s="14">
        <f>C4*100%/C49</f>
        <v>0.10034311508984448</v>
      </c>
      <c r="E4" s="22">
        <v>16175</v>
      </c>
      <c r="F4" s="15">
        <f>E4*100%/E49</f>
        <v>0.16236536473233557</v>
      </c>
      <c r="G4" s="24">
        <v>26408</v>
      </c>
      <c r="H4" s="15">
        <f>G4*100%/G49</f>
        <v>0.10034311508984448</v>
      </c>
      <c r="I4" s="15">
        <f t="shared" si="0"/>
        <v>0.12101719830400819</v>
      </c>
      <c r="J4" s="16">
        <f>J49*I4</f>
        <v>16.821390564257136</v>
      </c>
      <c r="K4" s="29">
        <v>7</v>
      </c>
      <c r="L4" s="29">
        <v>7</v>
      </c>
      <c r="M4" s="30">
        <f t="shared" ref="M4:M22" si="1">K4-J4</f>
        <v>-9.8213905642571362</v>
      </c>
    </row>
    <row r="5" spans="1:13" x14ac:dyDescent="0.3">
      <c r="A5" s="11">
        <v>3</v>
      </c>
      <c r="B5" s="11" t="s">
        <v>10</v>
      </c>
      <c r="C5" s="22">
        <v>24080</v>
      </c>
      <c r="D5" s="14">
        <f>C5*100%/C49</f>
        <v>9.1497357291860607E-2</v>
      </c>
      <c r="E5" s="22">
        <v>14138</v>
      </c>
      <c r="F5" s="15">
        <f>E5*100%/E49</f>
        <v>0.14191786872245812</v>
      </c>
      <c r="G5" s="24">
        <v>24080</v>
      </c>
      <c r="H5" s="15">
        <f>G5*100%/G49</f>
        <v>9.1497357291860607E-2</v>
      </c>
      <c r="I5" s="15">
        <f t="shared" si="0"/>
        <v>0.10830419443539312</v>
      </c>
      <c r="J5" s="16">
        <f>J49*I5</f>
        <v>15.054283026519643</v>
      </c>
      <c r="K5" s="29">
        <v>6</v>
      </c>
      <c r="L5" s="29">
        <v>6</v>
      </c>
      <c r="M5" s="30">
        <f t="shared" si="1"/>
        <v>-9.0542830265196432</v>
      </c>
    </row>
    <row r="6" spans="1:13" x14ac:dyDescent="0.3">
      <c r="A6" s="11">
        <v>4</v>
      </c>
      <c r="B6" s="11" t="s">
        <v>11</v>
      </c>
      <c r="C6" s="22">
        <v>26939</v>
      </c>
      <c r="D6" s="14">
        <f>C6*100%/C49</f>
        <v>0.10236076860819905</v>
      </c>
      <c r="E6" s="22">
        <v>8922</v>
      </c>
      <c r="F6" s="15">
        <f>E6*100%/E49</f>
        <v>8.9559430240611915E-2</v>
      </c>
      <c r="G6" s="24">
        <v>26939</v>
      </c>
      <c r="H6" s="15">
        <f>G6*100%/G49</f>
        <v>0.10236076860819905</v>
      </c>
      <c r="I6" s="15">
        <f t="shared" si="0"/>
        <v>9.8093655819003325E-2</v>
      </c>
      <c r="J6" s="16">
        <f>J49*I6</f>
        <v>13.635018158841461</v>
      </c>
      <c r="K6" s="29">
        <v>8</v>
      </c>
      <c r="L6" s="29">
        <v>8</v>
      </c>
      <c r="M6" s="30">
        <f t="shared" si="1"/>
        <v>-5.6350181588414614</v>
      </c>
    </row>
    <row r="7" spans="1:13" x14ac:dyDescent="0.3">
      <c r="A7" s="11">
        <v>5</v>
      </c>
      <c r="B7" s="11" t="s">
        <v>12</v>
      </c>
      <c r="C7" s="22">
        <v>14068</v>
      </c>
      <c r="D7" s="14">
        <f>C7*100%/C49</f>
        <v>5.3454519201905942E-2</v>
      </c>
      <c r="E7" s="22">
        <v>7308</v>
      </c>
      <c r="F7" s="15">
        <f>E7*100%/E49</f>
        <v>7.3358026922034511E-2</v>
      </c>
      <c r="G7" s="24">
        <v>14068</v>
      </c>
      <c r="H7" s="15">
        <f>G7*100%/G49</f>
        <v>5.3454519201905942E-2</v>
      </c>
      <c r="I7" s="15">
        <f t="shared" si="0"/>
        <v>6.008902177528213E-2</v>
      </c>
      <c r="J7" s="16">
        <f>J49*I7</f>
        <v>8.3523740267642168</v>
      </c>
      <c r="K7" s="29">
        <v>17</v>
      </c>
      <c r="L7" s="29">
        <v>17</v>
      </c>
      <c r="M7" s="30">
        <f t="shared" si="1"/>
        <v>8.6476259732357832</v>
      </c>
    </row>
    <row r="8" spans="1:13" x14ac:dyDescent="0.3">
      <c r="A8" s="11">
        <v>6</v>
      </c>
      <c r="B8" s="13" t="s">
        <v>13</v>
      </c>
      <c r="C8" s="22">
        <v>19530</v>
      </c>
      <c r="D8" s="14">
        <f>C8*100%/C49</f>
        <v>7.4208612454735784E-2</v>
      </c>
      <c r="E8" s="22">
        <v>6676</v>
      </c>
      <c r="F8" s="15">
        <f>E8*100%/E49</f>
        <v>6.701398299555314E-2</v>
      </c>
      <c r="G8" s="24">
        <v>19530</v>
      </c>
      <c r="H8" s="15">
        <f>G8*100%/G49</f>
        <v>7.4208612454735784E-2</v>
      </c>
      <c r="I8" s="15">
        <f t="shared" si="0"/>
        <v>7.1810402635008236E-2</v>
      </c>
      <c r="J8" s="16">
        <f>J49*I8</f>
        <v>9.9816459662661448</v>
      </c>
      <c r="K8" s="29">
        <v>13</v>
      </c>
      <c r="L8" s="29">
        <v>13</v>
      </c>
      <c r="M8" s="30">
        <f t="shared" si="1"/>
        <v>3.0183540337338552</v>
      </c>
    </row>
    <row r="9" spans="1:13" x14ac:dyDescent="0.3">
      <c r="A9" s="11">
        <v>7</v>
      </c>
      <c r="B9" s="11" t="s">
        <v>14</v>
      </c>
      <c r="C9" s="22">
        <v>11189</v>
      </c>
      <c r="D9" s="14">
        <f>C9*100%/C49</f>
        <v>4.2515113402766959E-2</v>
      </c>
      <c r="E9" s="22">
        <v>5173</v>
      </c>
      <c r="F9" s="15">
        <f>E9*100%/E49</f>
        <v>5.1926802581784962E-2</v>
      </c>
      <c r="G9" s="24">
        <v>11189</v>
      </c>
      <c r="H9" s="15">
        <f>G9*100%/G49</f>
        <v>4.2515113402766959E-2</v>
      </c>
      <c r="I9" s="15">
        <f t="shared" si="0"/>
        <v>4.5652343129106293E-2</v>
      </c>
      <c r="J9" s="16">
        <f>J49*I9</f>
        <v>6.3456756949457747</v>
      </c>
      <c r="K9" s="29">
        <v>4</v>
      </c>
      <c r="L9" s="29">
        <v>4</v>
      </c>
      <c r="M9" s="30">
        <f t="shared" si="1"/>
        <v>-2.3456756949457747</v>
      </c>
    </row>
    <row r="10" spans="1:13" x14ac:dyDescent="0.3">
      <c r="A10" s="11">
        <v>8</v>
      </c>
      <c r="B10" s="11" t="s">
        <v>15</v>
      </c>
      <c r="C10" s="22">
        <v>9838</v>
      </c>
      <c r="D10" s="14">
        <f>C10*100%/C49</f>
        <v>3.7381686089589895E-2</v>
      </c>
      <c r="E10" s="22">
        <v>3718</v>
      </c>
      <c r="F10" s="15">
        <f>E10*100%/E49</f>
        <v>3.7321448289015367E-2</v>
      </c>
      <c r="G10" s="24">
        <v>9838</v>
      </c>
      <c r="H10" s="15">
        <f>G10*100%/G49</f>
        <v>3.7381686089589895E-2</v>
      </c>
      <c r="I10" s="15">
        <f t="shared" si="0"/>
        <v>3.7361606822731715E-2</v>
      </c>
      <c r="J10" s="16">
        <f>J49*I10</f>
        <v>5.1932633483597082</v>
      </c>
      <c r="K10" s="29">
        <v>12</v>
      </c>
      <c r="L10" s="29">
        <v>12</v>
      </c>
      <c r="M10" s="30">
        <f t="shared" si="1"/>
        <v>6.8067366516402918</v>
      </c>
    </row>
    <row r="11" spans="1:13" x14ac:dyDescent="0.3">
      <c r="A11" s="11">
        <v>9</v>
      </c>
      <c r="B11" s="11" t="s">
        <v>16</v>
      </c>
      <c r="C11" s="22">
        <v>8272</v>
      </c>
      <c r="D11" s="14">
        <f>C11*100%/C49</f>
        <v>3.1431318086306934E-2</v>
      </c>
      <c r="E11" s="22">
        <v>3047</v>
      </c>
      <c r="F11" s="15">
        <f>E11*100%/E49</f>
        <v>3.0585920639222653E-2</v>
      </c>
      <c r="G11" s="24">
        <v>8272</v>
      </c>
      <c r="H11" s="15">
        <f>G11*100%/G49</f>
        <v>3.1431318086306934E-2</v>
      </c>
      <c r="I11" s="15">
        <f t="shared" si="0"/>
        <v>3.1149518937278839E-2</v>
      </c>
      <c r="J11" s="16">
        <f>J49*I11</f>
        <v>4.3297831322817588</v>
      </c>
      <c r="K11" s="29">
        <v>5</v>
      </c>
      <c r="L11" s="29">
        <v>5</v>
      </c>
      <c r="M11" s="30">
        <f>K11-J11</f>
        <v>0.67021686771824118</v>
      </c>
    </row>
    <row r="12" spans="1:13" x14ac:dyDescent="0.3">
      <c r="A12" s="11">
        <v>10</v>
      </c>
      <c r="B12" s="11" t="s">
        <v>17</v>
      </c>
      <c r="C12" s="22">
        <v>5051</v>
      </c>
      <c r="D12" s="14">
        <f>C12*100%/C49</f>
        <v>1.919240663127857E-2</v>
      </c>
      <c r="E12" s="22">
        <v>2178</v>
      </c>
      <c r="F12" s="15">
        <f>E12*100%/E49</f>
        <v>2.186286024031078E-2</v>
      </c>
      <c r="G12" s="24">
        <v>5051</v>
      </c>
      <c r="H12" s="15">
        <f>G12*100%/G49</f>
        <v>1.919240663127857E-2</v>
      </c>
      <c r="I12" s="15">
        <f t="shared" si="0"/>
        <v>2.0082557834289305E-2</v>
      </c>
      <c r="J12" s="16">
        <f>J49*I12</f>
        <v>2.7914755389662136</v>
      </c>
      <c r="K12" s="29">
        <v>4</v>
      </c>
      <c r="L12" s="29">
        <v>4</v>
      </c>
      <c r="M12" s="30">
        <f t="shared" si="1"/>
        <v>1.2085244610337864</v>
      </c>
    </row>
    <row r="13" spans="1:13" x14ac:dyDescent="0.3">
      <c r="A13" s="11">
        <v>11</v>
      </c>
      <c r="B13" s="11" t="s">
        <v>18</v>
      </c>
      <c r="C13" s="22">
        <v>6506</v>
      </c>
      <c r="D13" s="14">
        <f>C13*100%/C49</f>
        <v>2.4721005255018486E-2</v>
      </c>
      <c r="E13" s="22">
        <v>1684</v>
      </c>
      <c r="F13" s="15">
        <f>E13*100%/E49</f>
        <v>1.6904066411700343E-2</v>
      </c>
      <c r="G13" s="24">
        <v>6506</v>
      </c>
      <c r="H13" s="15">
        <f>G13*100%/G49</f>
        <v>2.4721005255018486E-2</v>
      </c>
      <c r="I13" s="15">
        <f t="shared" si="0"/>
        <v>2.2115358973912438E-2</v>
      </c>
      <c r="J13" s="16">
        <f>J49*I13</f>
        <v>3.0740348973738287</v>
      </c>
      <c r="K13" s="29">
        <v>2</v>
      </c>
      <c r="L13" s="29">
        <v>2</v>
      </c>
      <c r="M13" s="30">
        <f t="shared" si="1"/>
        <v>-1.0740348973738287</v>
      </c>
    </row>
    <row r="14" spans="1:13" x14ac:dyDescent="0.3">
      <c r="A14" s="11">
        <v>12</v>
      </c>
      <c r="B14" s="11" t="s">
        <v>19</v>
      </c>
      <c r="C14" s="22">
        <v>5847</v>
      </c>
      <c r="D14" s="14">
        <f>C14*100%/C49</f>
        <v>2.2216987046740407E-2</v>
      </c>
      <c r="E14" s="22">
        <v>1569</v>
      </c>
      <c r="F14" s="15">
        <f>E14*100%/E49</f>
        <v>1.5749691330141237E-2</v>
      </c>
      <c r="G14" s="24">
        <v>5847</v>
      </c>
      <c r="H14" s="15">
        <f>G14*100%/G49</f>
        <v>2.2216987046740407E-2</v>
      </c>
      <c r="I14" s="15">
        <f t="shared" si="0"/>
        <v>2.0061221807874018E-2</v>
      </c>
      <c r="J14" s="16">
        <f>J49*I14</f>
        <v>2.7885098312944887</v>
      </c>
      <c r="K14" s="29">
        <v>3</v>
      </c>
      <c r="L14" s="29">
        <v>3</v>
      </c>
      <c r="M14" s="30"/>
    </row>
    <row r="15" spans="1:13" x14ac:dyDescent="0.3">
      <c r="A15" s="11">
        <v>13</v>
      </c>
      <c r="B15" s="11" t="s">
        <v>20</v>
      </c>
      <c r="C15" s="22">
        <v>2779</v>
      </c>
      <c r="D15" s="14">
        <f>C15*100%/C49</f>
        <v>1.0559433385136239E-2</v>
      </c>
      <c r="E15" s="22">
        <v>1061</v>
      </c>
      <c r="F15" s="15">
        <f>E15*100%/E49</f>
        <v>1.0650364882906214E-2</v>
      </c>
      <c r="G15" s="24">
        <v>2779</v>
      </c>
      <c r="H15" s="15">
        <f>G15*100%/G49</f>
        <v>1.0559433385136239E-2</v>
      </c>
      <c r="I15" s="15">
        <f t="shared" si="0"/>
        <v>1.0589743884392896E-2</v>
      </c>
      <c r="J15" s="16">
        <f>J49*I15</f>
        <v>1.4719743999306125</v>
      </c>
      <c r="K15" s="29">
        <v>1</v>
      </c>
      <c r="L15" s="29">
        <v>1</v>
      </c>
      <c r="M15" s="30"/>
    </row>
    <row r="16" spans="1:13" x14ac:dyDescent="0.3">
      <c r="A16" s="11">
        <v>14</v>
      </c>
      <c r="B16" s="11" t="s">
        <v>21</v>
      </c>
      <c r="C16" s="22">
        <v>911</v>
      </c>
      <c r="D16" s="14">
        <f>C16*100%/C49</f>
        <v>3.4615486915649924E-3</v>
      </c>
      <c r="E16" s="22">
        <v>793</v>
      </c>
      <c r="F16" s="15">
        <f>E16*100%/E49</f>
        <v>7.9601690406641175E-3</v>
      </c>
      <c r="G16" s="24">
        <v>911</v>
      </c>
      <c r="H16" s="15">
        <f>G16*100%/G49</f>
        <v>3.4615486915649924E-3</v>
      </c>
      <c r="I16" s="15">
        <f t="shared" si="0"/>
        <v>4.9610888079313674E-3</v>
      </c>
      <c r="J16" s="16">
        <f>J49*I16</f>
        <v>0.68959134430246005</v>
      </c>
      <c r="K16" s="29">
        <v>1</v>
      </c>
      <c r="L16" s="29">
        <v>1</v>
      </c>
      <c r="M16" s="30"/>
    </row>
    <row r="17" spans="1:13" x14ac:dyDescent="0.3">
      <c r="A17" s="11">
        <v>15</v>
      </c>
      <c r="B17" s="12" t="s">
        <v>22</v>
      </c>
      <c r="C17" s="22">
        <v>1593</v>
      </c>
      <c r="D17" s="14">
        <f>C17*100%/C49</f>
        <v>6.0529605550637021E-3</v>
      </c>
      <c r="E17" s="22">
        <v>773</v>
      </c>
      <c r="F17" s="15">
        <f>E17*100%/E49</f>
        <v>7.7594081569147067E-3</v>
      </c>
      <c r="G17" s="24">
        <v>1593</v>
      </c>
      <c r="H17" s="15">
        <f>G17*100%/G49</f>
        <v>6.0529605550637021E-3</v>
      </c>
      <c r="I17" s="15">
        <f t="shared" si="0"/>
        <v>6.6217764223473708E-3</v>
      </c>
      <c r="J17" s="17">
        <f>J49*I17</f>
        <v>0.92042692270628457</v>
      </c>
      <c r="K17" s="29">
        <v>1</v>
      </c>
      <c r="L17" s="29">
        <v>1</v>
      </c>
      <c r="M17" s="30"/>
    </row>
    <row r="18" spans="1:13" x14ac:dyDescent="0.3">
      <c r="A18" s="11">
        <v>16</v>
      </c>
      <c r="B18" s="13" t="s">
        <v>23</v>
      </c>
      <c r="C18" s="22">
        <v>3108</v>
      </c>
      <c r="D18" s="14">
        <f>C18*100%/C49</f>
        <v>1.1809542627205264E-2</v>
      </c>
      <c r="E18" s="22">
        <v>749</v>
      </c>
      <c r="F18" s="15">
        <f>E18*100%/E49</f>
        <v>7.5184950964154148E-3</v>
      </c>
      <c r="G18" s="24">
        <v>3108</v>
      </c>
      <c r="H18" s="15">
        <f>G18*100%/G49</f>
        <v>1.1809542627205264E-2</v>
      </c>
      <c r="I18" s="15">
        <f t="shared" si="0"/>
        <v>1.0379193450275314E-2</v>
      </c>
      <c r="J18" s="18">
        <f>J49*I18</f>
        <v>1.4427078895882686</v>
      </c>
      <c r="K18" s="29">
        <v>1</v>
      </c>
      <c r="L18" s="29">
        <v>1</v>
      </c>
      <c r="M18" s="30"/>
    </row>
    <row r="19" spans="1:13" x14ac:dyDescent="0.3">
      <c r="A19" s="11">
        <v>17</v>
      </c>
      <c r="B19" s="11" t="s">
        <v>24</v>
      </c>
      <c r="C19" s="22">
        <v>4990</v>
      </c>
      <c r="D19" s="14">
        <f>C19*100%/C49</f>
        <v>1.8960623458736895E-2</v>
      </c>
      <c r="E19" s="22">
        <v>724</v>
      </c>
      <c r="F19" s="15">
        <f>E19*100%/E49</f>
        <v>7.2675439917286519E-3</v>
      </c>
      <c r="G19" s="24">
        <v>4990</v>
      </c>
      <c r="H19" s="15">
        <f>G19*100%/G49</f>
        <v>1.8960623458736895E-2</v>
      </c>
      <c r="I19" s="15">
        <f t="shared" si="0"/>
        <v>1.5062930303067481E-2</v>
      </c>
      <c r="J19" s="16">
        <f>J49*I19</f>
        <v>2.0937473121263799</v>
      </c>
      <c r="K19" s="29">
        <v>3</v>
      </c>
      <c r="L19" s="29">
        <v>2</v>
      </c>
      <c r="M19" s="30">
        <f t="shared" si="1"/>
        <v>0.90625268787362012</v>
      </c>
    </row>
    <row r="20" spans="1:13" x14ac:dyDescent="0.3">
      <c r="A20" s="11">
        <v>18</v>
      </c>
      <c r="B20" s="13" t="s">
        <v>25</v>
      </c>
      <c r="C20" s="22">
        <v>2313</v>
      </c>
      <c r="D20" s="14">
        <f>C20*100%/C49</f>
        <v>8.7887619358834549E-3</v>
      </c>
      <c r="E20" s="22">
        <v>553</v>
      </c>
      <c r="F20" s="15">
        <f>E20*100%/E49</f>
        <v>5.5510384356711939E-3</v>
      </c>
      <c r="G20" s="24">
        <v>2313</v>
      </c>
      <c r="H20" s="15">
        <f>G20*100%/G49</f>
        <v>8.7887619358834549E-3</v>
      </c>
      <c r="I20" s="15">
        <f t="shared" si="0"/>
        <v>7.7095207691460334E-3</v>
      </c>
      <c r="J20" s="18">
        <f>J49*I20</f>
        <v>1.0716233869112985</v>
      </c>
      <c r="K20" s="29">
        <v>2</v>
      </c>
      <c r="L20" s="29">
        <v>2</v>
      </c>
      <c r="M20" s="30">
        <f t="shared" si="1"/>
        <v>0.92837661308870145</v>
      </c>
    </row>
    <row r="21" spans="1:13" x14ac:dyDescent="0.3">
      <c r="A21" s="11">
        <v>19</v>
      </c>
      <c r="B21" s="12" t="s">
        <v>26</v>
      </c>
      <c r="C21" s="22">
        <v>1510</v>
      </c>
      <c r="D21" s="14">
        <f>C21*100%/C49</f>
        <v>5.7375834514414251E-3</v>
      </c>
      <c r="E21" s="22">
        <v>390</v>
      </c>
      <c r="F21" s="15">
        <f>E21*100%/E49</f>
        <v>3.9148372331134999E-3</v>
      </c>
      <c r="G21" s="24">
        <v>1510</v>
      </c>
      <c r="H21" s="15">
        <f>G21*100%/G49</f>
        <v>5.7375834514414251E-3</v>
      </c>
      <c r="I21" s="15">
        <f t="shared" si="0"/>
        <v>5.13000137866545E-3</v>
      </c>
      <c r="J21" s="17">
        <f>J49*I21</f>
        <v>0.71307019163449759</v>
      </c>
      <c r="K21" s="29">
        <v>1</v>
      </c>
      <c r="L21" s="29">
        <v>1</v>
      </c>
      <c r="M21" s="30"/>
    </row>
    <row r="22" spans="1:13" x14ac:dyDescent="0.3">
      <c r="A22" s="11">
        <v>20</v>
      </c>
      <c r="B22" s="11" t="s">
        <v>27</v>
      </c>
      <c r="C22" s="22">
        <v>598</v>
      </c>
      <c r="D22" s="14">
        <f>C22*100%/C49</f>
        <v>2.2722350357364056E-3</v>
      </c>
      <c r="E22" s="22">
        <v>330</v>
      </c>
      <c r="F22" s="15">
        <f>E22*100%/E49</f>
        <v>3.3125545818652692E-3</v>
      </c>
      <c r="G22" s="24">
        <v>598</v>
      </c>
      <c r="H22" s="15">
        <f>G22*100%/G49</f>
        <v>2.2722350357364056E-3</v>
      </c>
      <c r="I22" s="15">
        <f t="shared" si="0"/>
        <v>2.61900821777936E-3</v>
      </c>
      <c r="J22" s="16">
        <f>J49*I22</f>
        <v>0.36404214227133103</v>
      </c>
      <c r="K22" s="29">
        <v>1</v>
      </c>
      <c r="L22" s="29">
        <v>1</v>
      </c>
      <c r="M22" s="30">
        <f t="shared" si="1"/>
        <v>0.63595785772866897</v>
      </c>
    </row>
    <row r="23" spans="1:13" x14ac:dyDescent="0.3">
      <c r="A23" s="11">
        <v>21</v>
      </c>
      <c r="B23" s="11" t="s">
        <v>28</v>
      </c>
      <c r="C23" s="22"/>
      <c r="D23" s="14">
        <f>C23*100%/C49</f>
        <v>0</v>
      </c>
      <c r="E23" s="22">
        <v>227</v>
      </c>
      <c r="F23" s="15">
        <f>E23*100%/E49</f>
        <v>2.2786360305558067E-3</v>
      </c>
      <c r="G23" s="24"/>
      <c r="H23" s="15">
        <f>G23*100%/G49</f>
        <v>0</v>
      </c>
      <c r="I23" s="15">
        <f t="shared" si="0"/>
        <v>7.5954534351860227E-4</v>
      </c>
      <c r="J23" s="16">
        <f>J49*I23</f>
        <v>0.10557680274908572</v>
      </c>
      <c r="K23" s="29"/>
      <c r="L23" s="29"/>
      <c r="M23" s="30"/>
    </row>
    <row r="24" spans="1:13" x14ac:dyDescent="0.3">
      <c r="A24" s="11">
        <v>22</v>
      </c>
      <c r="B24" s="12" t="s">
        <v>29</v>
      </c>
      <c r="C24" s="22">
        <v>368</v>
      </c>
      <c r="D24" s="14">
        <f>C24*100%/C49</f>
        <v>1.3982984835300958E-3</v>
      </c>
      <c r="E24" s="22">
        <v>210</v>
      </c>
      <c r="F24" s="15">
        <f>E24*100%/E49</f>
        <v>2.1079892793688078E-3</v>
      </c>
      <c r="G24" s="24">
        <v>368</v>
      </c>
      <c r="H24" s="15">
        <f>G24*100%/G49</f>
        <v>1.3982984835300958E-3</v>
      </c>
      <c r="I24" s="15">
        <f t="shared" si="0"/>
        <v>1.6348620821429998E-3</v>
      </c>
      <c r="J24" s="17">
        <f>J49*I24</f>
        <v>0.22724582941787697</v>
      </c>
      <c r="K24" s="29">
        <v>1</v>
      </c>
      <c r="L24" s="29">
        <v>1</v>
      </c>
      <c r="M24" s="30"/>
    </row>
    <row r="25" spans="1:13" x14ac:dyDescent="0.3">
      <c r="A25" s="11">
        <v>23</v>
      </c>
      <c r="B25" s="12" t="s">
        <v>30</v>
      </c>
      <c r="C25" s="22">
        <v>317</v>
      </c>
      <c r="D25" s="14">
        <f>C25*100%/C49</f>
        <v>1.2045125523886967E-3</v>
      </c>
      <c r="E25" s="22">
        <v>182</v>
      </c>
      <c r="F25" s="15">
        <f>E25*100%/E49</f>
        <v>1.8269240421196335E-3</v>
      </c>
      <c r="G25" s="24">
        <v>317</v>
      </c>
      <c r="H25" s="15">
        <f>G25*100%/G49</f>
        <v>1.2045125523886967E-3</v>
      </c>
      <c r="I25" s="15">
        <f t="shared" si="0"/>
        <v>1.4119830489656756E-3</v>
      </c>
      <c r="J25" s="17">
        <f>J49*I25</f>
        <v>0.19626564380622891</v>
      </c>
      <c r="K25" s="29">
        <v>1</v>
      </c>
      <c r="L25" s="29">
        <v>1</v>
      </c>
      <c r="M25" s="30"/>
    </row>
    <row r="26" spans="1:13" x14ac:dyDescent="0.3">
      <c r="A26" s="11">
        <v>24</v>
      </c>
      <c r="B26" s="13" t="s">
        <v>31</v>
      </c>
      <c r="C26" s="22">
        <v>577</v>
      </c>
      <c r="D26" s="14">
        <f>C26*100%/C49</f>
        <v>2.1924408287958296E-3</v>
      </c>
      <c r="E26" s="22">
        <v>169</v>
      </c>
      <c r="F26" s="15">
        <f>E26*100%/E49</f>
        <v>1.6964294676825168E-3</v>
      </c>
      <c r="G26" s="24">
        <v>577</v>
      </c>
      <c r="H26" s="15">
        <f>G26*100%/G49</f>
        <v>2.1924408287958296E-3</v>
      </c>
      <c r="I26" s="15">
        <f t="shared" si="0"/>
        <v>2.0271037084247253E-3</v>
      </c>
      <c r="J26" s="16">
        <f>J49*I26</f>
        <v>0.28176741547103684</v>
      </c>
      <c r="K26" s="29">
        <v>1</v>
      </c>
      <c r="L26" s="29">
        <v>1</v>
      </c>
      <c r="M26" s="30"/>
    </row>
    <row r="27" spans="1:13" x14ac:dyDescent="0.3">
      <c r="A27" s="11">
        <v>25</v>
      </c>
      <c r="B27" s="11" t="s">
        <v>32</v>
      </c>
      <c r="C27" s="22"/>
      <c r="D27" s="14">
        <f>C27*100%/C49</f>
        <v>0</v>
      </c>
      <c r="E27" s="22">
        <v>162</v>
      </c>
      <c r="F27" s="15">
        <f>E27*100%/E49</f>
        <v>1.6261631583702231E-3</v>
      </c>
      <c r="G27" s="24"/>
      <c r="H27" s="15">
        <f>G27*100%/G49</f>
        <v>0</v>
      </c>
      <c r="I27" s="15">
        <f t="shared" si="0"/>
        <v>5.420543861234077E-4</v>
      </c>
      <c r="J27" s="16">
        <f>J49*I27</f>
        <v>7.5345559671153667E-2</v>
      </c>
      <c r="K27" s="29"/>
      <c r="L27" s="29"/>
      <c r="M27" s="30"/>
    </row>
    <row r="28" spans="1:13" x14ac:dyDescent="0.3">
      <c r="A28" s="11">
        <v>26</v>
      </c>
      <c r="B28" s="12" t="s">
        <v>33</v>
      </c>
      <c r="C28" s="22">
        <v>1408</v>
      </c>
      <c r="D28" s="14">
        <f>C28*100%/C49</f>
        <v>5.3500115891586273E-3</v>
      </c>
      <c r="E28" s="22">
        <v>156</v>
      </c>
      <c r="F28" s="15">
        <f>E28*100%/E49</f>
        <v>1.5659348932454001E-3</v>
      </c>
      <c r="G28" s="24">
        <v>1408</v>
      </c>
      <c r="H28" s="15">
        <f>G28*100%/G49</f>
        <v>5.3500115891586273E-3</v>
      </c>
      <c r="I28" s="15">
        <f t="shared" si="0"/>
        <v>4.0886526905208852E-3</v>
      </c>
      <c r="J28" s="17">
        <f>J49*I28</f>
        <v>0.56832272398240302</v>
      </c>
      <c r="K28" s="29">
        <v>1</v>
      </c>
      <c r="L28" s="29">
        <v>2</v>
      </c>
      <c r="M28" s="30"/>
    </row>
    <row r="29" spans="1:13" x14ac:dyDescent="0.3">
      <c r="A29" s="11">
        <v>27</v>
      </c>
      <c r="B29" s="12" t="s">
        <v>34</v>
      </c>
      <c r="C29" s="22">
        <v>176</v>
      </c>
      <c r="D29" s="14">
        <f>C29*100%/C49</f>
        <v>6.6875144864482841E-4</v>
      </c>
      <c r="E29" s="22">
        <v>140</v>
      </c>
      <c r="F29" s="15">
        <f>E29*100%/E49</f>
        <v>1.405326186245872E-3</v>
      </c>
      <c r="G29" s="24">
        <v>176</v>
      </c>
      <c r="H29" s="15">
        <f>G29*100%/G49</f>
        <v>6.6875144864482841E-4</v>
      </c>
      <c r="I29" s="15">
        <f t="shared" si="0"/>
        <v>9.1427636117850963E-4</v>
      </c>
      <c r="J29" s="17">
        <f>J49*I29</f>
        <v>0.12708441420381283</v>
      </c>
      <c r="K29" s="29">
        <v>1</v>
      </c>
      <c r="L29" s="29">
        <v>1</v>
      </c>
      <c r="M29" s="30"/>
    </row>
    <row r="30" spans="1:13" x14ac:dyDescent="0.3">
      <c r="A30" s="11">
        <v>28</v>
      </c>
      <c r="B30" s="11" t="s">
        <v>35</v>
      </c>
      <c r="C30" s="22">
        <v>512</v>
      </c>
      <c r="D30" s="14">
        <f>C30*100%/C49</f>
        <v>1.9454587596940461E-3</v>
      </c>
      <c r="E30" s="22">
        <v>81</v>
      </c>
      <c r="F30" s="15">
        <f>E30*100%/E49</f>
        <v>8.1308157918511155E-4</v>
      </c>
      <c r="G30" s="24">
        <v>512</v>
      </c>
      <c r="H30" s="15">
        <f>G30*100%/G49</f>
        <v>1.9454587596940461E-3</v>
      </c>
      <c r="I30" s="15">
        <f t="shared" si="0"/>
        <v>1.5679996995244013E-3</v>
      </c>
      <c r="J30" s="16">
        <f>J49*I30</f>
        <v>0.2179519582338918</v>
      </c>
      <c r="K30" s="29">
        <v>2</v>
      </c>
      <c r="L30" s="29">
        <v>2</v>
      </c>
      <c r="M30" s="30">
        <v>1</v>
      </c>
    </row>
    <row r="31" spans="1:13" x14ac:dyDescent="0.3">
      <c r="A31" s="11">
        <v>29</v>
      </c>
      <c r="B31" s="12" t="s">
        <v>36</v>
      </c>
      <c r="C31" s="22">
        <v>247</v>
      </c>
      <c r="D31" s="14">
        <f>C31*100%/C49</f>
        <v>9.3853186258677625E-4</v>
      </c>
      <c r="E31" s="22">
        <v>69</v>
      </c>
      <c r="F31" s="15">
        <f>E31*100%/E49</f>
        <v>6.9262504893546537E-4</v>
      </c>
      <c r="G31" s="24">
        <v>247</v>
      </c>
      <c r="H31" s="15">
        <f>G31*100%/G49</f>
        <v>9.3853186258677625E-4</v>
      </c>
      <c r="I31" s="15">
        <f t="shared" si="0"/>
        <v>8.5656292470300596E-4</v>
      </c>
      <c r="J31" s="17">
        <f>J49*I31</f>
        <v>0.11906224653371783</v>
      </c>
      <c r="K31" s="29">
        <v>1</v>
      </c>
      <c r="L31" s="29">
        <v>1</v>
      </c>
      <c r="M31" s="30"/>
    </row>
    <row r="32" spans="1:13" x14ac:dyDescent="0.3">
      <c r="A32" s="11">
        <v>30</v>
      </c>
      <c r="B32" s="12" t="s">
        <v>37</v>
      </c>
      <c r="C32" s="22">
        <v>226</v>
      </c>
      <c r="D32" s="14">
        <f>C32*100%/C49</f>
        <v>8.5873765564620013E-4</v>
      </c>
      <c r="E32" s="22">
        <v>59</v>
      </c>
      <c r="F32" s="15">
        <f>E32*100%/E49</f>
        <v>5.9224460706076029E-4</v>
      </c>
      <c r="G32" s="24">
        <v>226</v>
      </c>
      <c r="H32" s="15">
        <f>G32*100%/G49</f>
        <v>8.5873765564620013E-4</v>
      </c>
      <c r="I32" s="15">
        <f t="shared" si="0"/>
        <v>7.6990663945105352E-4</v>
      </c>
      <c r="J32" s="17">
        <f>J49*I32</f>
        <v>0.10701702288369644</v>
      </c>
      <c r="K32" s="29">
        <v>1</v>
      </c>
      <c r="L32" s="29">
        <v>1</v>
      </c>
      <c r="M32" s="30"/>
    </row>
    <row r="33" spans="1:13" x14ac:dyDescent="0.3">
      <c r="A33" s="11">
        <v>31</v>
      </c>
      <c r="B33" s="11" t="s">
        <v>38</v>
      </c>
      <c r="C33" s="22"/>
      <c r="D33" s="14">
        <f>C33*100%/C49</f>
        <v>0</v>
      </c>
      <c r="E33" s="22">
        <v>56</v>
      </c>
      <c r="F33" s="15">
        <f>E33*100%/E49</f>
        <v>5.6213047449834869E-4</v>
      </c>
      <c r="G33" s="24"/>
      <c r="H33" s="15">
        <f>G33*100%/G49</f>
        <v>0</v>
      </c>
      <c r="I33" s="15">
        <f t="shared" si="0"/>
        <v>1.8737682483278289E-4</v>
      </c>
      <c r="J33" s="16">
        <f>J49*I33</f>
        <v>2.6045378651756823E-2</v>
      </c>
      <c r="K33" s="29"/>
      <c r="L33" s="29"/>
      <c r="M33" s="30"/>
    </row>
    <row r="34" spans="1:13" x14ac:dyDescent="0.3">
      <c r="A34" s="11">
        <v>32</v>
      </c>
      <c r="B34" s="11" t="s">
        <v>39</v>
      </c>
      <c r="C34" s="22"/>
      <c r="D34" s="14">
        <f>C34*100%/C49</f>
        <v>0</v>
      </c>
      <c r="E34" s="22">
        <v>51</v>
      </c>
      <c r="F34" s="15">
        <f>E34*100%/E49</f>
        <v>5.1194025356099621E-4</v>
      </c>
      <c r="G34" s="24"/>
      <c r="H34" s="15">
        <f>G34*100%/G49</f>
        <v>0</v>
      </c>
      <c r="I34" s="15">
        <f t="shared" si="0"/>
        <v>1.7064675118699875E-4</v>
      </c>
      <c r="J34" s="16">
        <f>J49*I34</f>
        <v>2.3719898414992825E-2</v>
      </c>
      <c r="K34" s="29"/>
      <c r="L34" s="29"/>
      <c r="M34" s="30"/>
    </row>
    <row r="35" spans="1:13" x14ac:dyDescent="0.3">
      <c r="A35" s="11">
        <v>33</v>
      </c>
      <c r="B35" s="12" t="s">
        <v>40</v>
      </c>
      <c r="C35" s="22">
        <v>239</v>
      </c>
      <c r="D35" s="14">
        <f>C35*100%/C49</f>
        <v>9.0813406946655675E-4</v>
      </c>
      <c r="E35" s="22">
        <v>40</v>
      </c>
      <c r="F35" s="15">
        <f>E35*100%/E49</f>
        <v>4.0152176749882053E-4</v>
      </c>
      <c r="G35" s="24">
        <v>239</v>
      </c>
      <c r="H35" s="15">
        <f>G35*100%/G49</f>
        <v>9.0813406946655675E-4</v>
      </c>
      <c r="I35" s="15">
        <f t="shared" si="0"/>
        <v>7.3926330214397812E-4</v>
      </c>
      <c r="J35" s="17">
        <f>J49*I35</f>
        <v>0.10275759899801296</v>
      </c>
      <c r="K35" s="29">
        <v>1</v>
      </c>
      <c r="L35" s="29">
        <v>1</v>
      </c>
      <c r="M35" s="30"/>
    </row>
    <row r="36" spans="1:13" x14ac:dyDescent="0.3">
      <c r="A36" s="11">
        <v>34</v>
      </c>
      <c r="B36" s="12" t="s">
        <v>42</v>
      </c>
      <c r="C36" s="22">
        <v>84</v>
      </c>
      <c r="D36" s="14">
        <f>C36*100%/C49</f>
        <v>3.1917682776230446E-4</v>
      </c>
      <c r="E36" s="22">
        <v>32</v>
      </c>
      <c r="F36" s="15">
        <f>E36*100%/E49</f>
        <v>3.2121741399905644E-4</v>
      </c>
      <c r="G36" s="24">
        <v>84</v>
      </c>
      <c r="H36" s="15">
        <f>G36*100%/G49</f>
        <v>3.1917682776230446E-4</v>
      </c>
      <c r="I36" s="15">
        <f t="shared" si="0"/>
        <v>3.198570231745551E-4</v>
      </c>
      <c r="J36" s="17">
        <f>J49*I36</f>
        <v>4.4460126221263156E-2</v>
      </c>
      <c r="K36" s="29">
        <v>1</v>
      </c>
      <c r="L36" s="29">
        <v>1</v>
      </c>
      <c r="M36" s="30"/>
    </row>
    <row r="37" spans="1:13" x14ac:dyDescent="0.3">
      <c r="A37" s="11">
        <v>35</v>
      </c>
      <c r="B37" s="13" t="s">
        <v>41</v>
      </c>
      <c r="C37" s="22"/>
      <c r="D37" s="14">
        <f>C37*100%/C49</f>
        <v>0</v>
      </c>
      <c r="E37" s="22">
        <v>31</v>
      </c>
      <c r="F37" s="15">
        <f>E37*100%/E49</f>
        <v>3.1117936981158589E-4</v>
      </c>
      <c r="G37" s="24"/>
      <c r="H37" s="15">
        <f>G37*100%/G49</f>
        <v>0</v>
      </c>
      <c r="I37" s="15">
        <f t="shared" si="0"/>
        <v>1.0372645660386197E-4</v>
      </c>
      <c r="J37" s="18">
        <f>J49*I37</f>
        <v>1.4417977467936813E-2</v>
      </c>
      <c r="K37" s="29"/>
      <c r="L37" s="29"/>
      <c r="M37" s="30"/>
    </row>
    <row r="38" spans="1:13" x14ac:dyDescent="0.3">
      <c r="A38" s="11">
        <v>36</v>
      </c>
      <c r="B38" s="11" t="s">
        <v>43</v>
      </c>
      <c r="C38" s="22"/>
      <c r="D38" s="14">
        <f>C38*100%/C49</f>
        <v>0</v>
      </c>
      <c r="E38" s="22">
        <v>27</v>
      </c>
      <c r="F38" s="15">
        <f>E38*100%/E49</f>
        <v>2.7102719306170385E-4</v>
      </c>
      <c r="G38" s="24"/>
      <c r="H38" s="15">
        <f>G38*100%/G49</f>
        <v>0</v>
      </c>
      <c r="I38" s="15">
        <f t="shared" si="0"/>
        <v>9.0342397687234621E-5</v>
      </c>
      <c r="J38" s="16">
        <f>J49*I38</f>
        <v>1.2557593278525613E-2</v>
      </c>
      <c r="K38" s="29"/>
      <c r="L38" s="29"/>
      <c r="M38" s="30"/>
    </row>
    <row r="39" spans="1:13" x14ac:dyDescent="0.3">
      <c r="A39" s="11">
        <v>37</v>
      </c>
      <c r="B39" s="11" t="s">
        <v>44</v>
      </c>
      <c r="C39" s="22"/>
      <c r="D39" s="14">
        <f>C39*100%/C49</f>
        <v>0</v>
      </c>
      <c r="E39" s="22">
        <v>26</v>
      </c>
      <c r="F39" s="15">
        <f>E39*100%/E49</f>
        <v>2.6098914887423335E-4</v>
      </c>
      <c r="G39" s="24"/>
      <c r="H39" s="15">
        <f>G39*100%/G49</f>
        <v>0</v>
      </c>
      <c r="I39" s="15">
        <f t="shared" si="0"/>
        <v>8.6996382958077784E-5</v>
      </c>
      <c r="J39" s="16">
        <f>J49*I39</f>
        <v>1.2092497231172812E-2</v>
      </c>
      <c r="K39" s="29"/>
      <c r="L39" s="29"/>
      <c r="M39" s="30"/>
    </row>
    <row r="40" spans="1:13" x14ac:dyDescent="0.3">
      <c r="A40" s="11">
        <v>38</v>
      </c>
      <c r="B40" s="12" t="s">
        <v>53</v>
      </c>
      <c r="C40" s="22">
        <v>216</v>
      </c>
      <c r="D40" s="14">
        <f>C40*100%/C49</f>
        <v>8.2074041424592579E-4</v>
      </c>
      <c r="E40" s="22">
        <v>22</v>
      </c>
      <c r="F40" s="15">
        <f>E34*100%/E49</f>
        <v>5.1194025356099621E-4</v>
      </c>
      <c r="G40" s="24">
        <v>216</v>
      </c>
      <c r="H40" s="15">
        <f>G40*100%/G49</f>
        <v>8.2074041424592579E-4</v>
      </c>
      <c r="I40" s="15">
        <f t="shared" si="0"/>
        <v>7.1780702735094919E-4</v>
      </c>
      <c r="J40" s="17">
        <f>J49*I40</f>
        <v>9.977517680178194E-2</v>
      </c>
      <c r="K40" s="29">
        <v>1</v>
      </c>
      <c r="L40" s="29">
        <v>1</v>
      </c>
      <c r="M40" s="30"/>
    </row>
    <row r="41" spans="1:13" x14ac:dyDescent="0.3">
      <c r="A41" s="11">
        <v>39</v>
      </c>
      <c r="B41" s="12" t="s">
        <v>45</v>
      </c>
      <c r="C41" s="22">
        <v>66</v>
      </c>
      <c r="D41" s="14">
        <f>C41*100%/C49</f>
        <v>2.5078179324181067E-4</v>
      </c>
      <c r="E41" s="22">
        <v>19</v>
      </c>
      <c r="F41" s="15">
        <f>E41*100%/E49</f>
        <v>1.9072283956193974E-4</v>
      </c>
      <c r="G41" s="24">
        <v>66</v>
      </c>
      <c r="H41" s="15">
        <f>G41*100%/G49</f>
        <v>2.5078179324181067E-4</v>
      </c>
      <c r="I41" s="15">
        <f t="shared" si="0"/>
        <v>2.3076214201518704E-4</v>
      </c>
      <c r="J41" s="17">
        <f>J49*I41</f>
        <v>3.2075937740110999E-2</v>
      </c>
      <c r="K41" s="29">
        <v>1</v>
      </c>
      <c r="L41" s="29">
        <v>1</v>
      </c>
      <c r="M41" s="30"/>
    </row>
    <row r="42" spans="1:13" x14ac:dyDescent="0.3">
      <c r="A42" s="11">
        <v>40</v>
      </c>
      <c r="B42" s="12" t="s">
        <v>46</v>
      </c>
      <c r="C42" s="22">
        <v>19</v>
      </c>
      <c r="D42" s="14">
        <f>C42*100%/C49</f>
        <v>7.2194758660521239E-5</v>
      </c>
      <c r="E42" s="22">
        <v>18</v>
      </c>
      <c r="F42" s="15">
        <f>E42*100%/E49</f>
        <v>1.8068479537446924E-4</v>
      </c>
      <c r="G42" s="24">
        <v>19</v>
      </c>
      <c r="H42" s="15">
        <f>G42*100%/G49</f>
        <v>7.2194758660521239E-5</v>
      </c>
      <c r="I42" s="15">
        <f t="shared" si="0"/>
        <v>1.0835810423183723E-4</v>
      </c>
      <c r="J42" s="17">
        <f>J49*I42</f>
        <v>1.5061776488225374E-2</v>
      </c>
      <c r="K42" s="29">
        <v>1</v>
      </c>
      <c r="L42" s="29">
        <v>1</v>
      </c>
      <c r="M42" s="30"/>
    </row>
    <row r="43" spans="1:13" x14ac:dyDescent="0.3">
      <c r="A43" s="11">
        <v>41</v>
      </c>
      <c r="B43" s="12" t="s">
        <v>47</v>
      </c>
      <c r="C43" s="22">
        <v>77</v>
      </c>
      <c r="D43" s="14">
        <f>C43*100%/C49</f>
        <v>2.9257875878211244E-4</v>
      </c>
      <c r="E43" s="22">
        <v>18</v>
      </c>
      <c r="F43" s="15">
        <f>E43*100%/E49</f>
        <v>1.8068479537446924E-4</v>
      </c>
      <c r="G43" s="24">
        <v>77</v>
      </c>
      <c r="H43" s="15">
        <f>G43*100%/G49</f>
        <v>2.9257875878211244E-4</v>
      </c>
      <c r="I43" s="15">
        <f t="shared" si="0"/>
        <v>2.5528077097956473E-4</v>
      </c>
      <c r="J43" s="17">
        <f>J49*I43</f>
        <v>3.5484027166159497E-2</v>
      </c>
      <c r="K43" s="29">
        <v>1</v>
      </c>
      <c r="L43" s="29">
        <v>1</v>
      </c>
      <c r="M43" s="30"/>
    </row>
    <row r="44" spans="1:13" x14ac:dyDescent="0.3">
      <c r="A44" s="11">
        <v>42</v>
      </c>
      <c r="B44" s="11" t="s">
        <v>48</v>
      </c>
      <c r="C44" s="22"/>
      <c r="D44" s="14">
        <f>C44*100%/C49</f>
        <v>0</v>
      </c>
      <c r="E44" s="22">
        <v>17</v>
      </c>
      <c r="F44" s="15">
        <f>E44*100%/E49</f>
        <v>1.7064675118699872E-4</v>
      </c>
      <c r="G44" s="24"/>
      <c r="H44" s="15">
        <f>G44*100%/G49</f>
        <v>0</v>
      </c>
      <c r="I44" s="15">
        <f t="shared" si="0"/>
        <v>5.6882250395666239E-5</v>
      </c>
      <c r="J44" s="16">
        <f>J49*I44</f>
        <v>7.906632804997607E-3</v>
      </c>
      <c r="K44" s="29"/>
      <c r="L44" s="29"/>
      <c r="M44" s="30"/>
    </row>
    <row r="45" spans="1:13" x14ac:dyDescent="0.3">
      <c r="A45" s="11">
        <v>43</v>
      </c>
      <c r="B45" s="12" t="s">
        <v>49</v>
      </c>
      <c r="C45" s="22">
        <v>30</v>
      </c>
      <c r="D45" s="14">
        <f>C45*100%/C49</f>
        <v>1.1399172420082302E-4</v>
      </c>
      <c r="E45" s="22">
        <v>15</v>
      </c>
      <c r="F45" s="15">
        <f>E45*100%/E49</f>
        <v>1.505706628120577E-4</v>
      </c>
      <c r="G45" s="24">
        <v>30</v>
      </c>
      <c r="H45" s="15">
        <f>G45*100%/G49</f>
        <v>1.1399172420082302E-4</v>
      </c>
      <c r="I45" s="15">
        <f t="shared" si="0"/>
        <v>1.2618470373790126E-4</v>
      </c>
      <c r="J45" s="17">
        <f>J49*I45</f>
        <v>1.7539673819568273E-2</v>
      </c>
      <c r="K45" s="29">
        <v>1</v>
      </c>
      <c r="L45" s="29">
        <v>1</v>
      </c>
      <c r="M45" s="30"/>
    </row>
    <row r="46" spans="1:13" x14ac:dyDescent="0.3">
      <c r="A46" s="11">
        <v>44</v>
      </c>
      <c r="B46" s="11" t="s">
        <v>50</v>
      </c>
      <c r="C46" s="22"/>
      <c r="D46" s="14">
        <f>C46*100%/C49</f>
        <v>0</v>
      </c>
      <c r="E46" s="22">
        <v>14</v>
      </c>
      <c r="F46" s="15">
        <f>E46*100%/E49</f>
        <v>1.4053261862458717E-4</v>
      </c>
      <c r="G46" s="24"/>
      <c r="H46" s="15">
        <f>G46*100%/G49</f>
        <v>0</v>
      </c>
      <c r="I46" s="15">
        <f t="shared" si="0"/>
        <v>4.6844206208195722E-5</v>
      </c>
      <c r="J46" s="16">
        <f>J49*I46</f>
        <v>6.5113446629392058E-3</v>
      </c>
      <c r="K46" s="29"/>
      <c r="L46" s="29"/>
      <c r="M46" s="30"/>
    </row>
    <row r="47" spans="1:13" x14ac:dyDescent="0.3">
      <c r="A47" s="11">
        <v>45</v>
      </c>
      <c r="B47" s="11" t="s">
        <v>51</v>
      </c>
      <c r="C47" s="22"/>
      <c r="D47" s="14">
        <f>C47*100%/C49</f>
        <v>0</v>
      </c>
      <c r="E47" s="22">
        <v>13</v>
      </c>
      <c r="F47" s="15">
        <f>E47*100%/E49</f>
        <v>1.3049457443711668E-4</v>
      </c>
      <c r="G47" s="24"/>
      <c r="H47" s="15">
        <f>G47*100%/G49</f>
        <v>0</v>
      </c>
      <c r="I47" s="15">
        <f t="shared" si="0"/>
        <v>4.3498191479038892E-5</v>
      </c>
      <c r="J47" s="16">
        <f>J49*I47</f>
        <v>6.0462486155864062E-3</v>
      </c>
      <c r="K47" s="29"/>
      <c r="L47" s="29"/>
      <c r="M47" s="30"/>
    </row>
    <row r="48" spans="1:13" x14ac:dyDescent="0.3">
      <c r="A48" s="11">
        <v>46</v>
      </c>
      <c r="B48" s="12" t="s">
        <v>52</v>
      </c>
      <c r="C48" s="22">
        <v>53</v>
      </c>
      <c r="D48" s="14">
        <f>C48*100%/C49</f>
        <v>2.01385379421454E-4</v>
      </c>
      <c r="E48" s="22">
        <v>11</v>
      </c>
      <c r="F48" s="15">
        <f>E48*100%/E49</f>
        <v>1.1041848606217564E-4</v>
      </c>
      <c r="G48" s="24">
        <v>53</v>
      </c>
      <c r="H48" s="15">
        <f>G48*100%/G49</f>
        <v>2.01385379421454E-4</v>
      </c>
      <c r="I48" s="15">
        <f t="shared" si="0"/>
        <v>1.7106308163502789E-4</v>
      </c>
      <c r="J48" s="17">
        <f>J49*I48</f>
        <v>2.3777768347268878E-2</v>
      </c>
      <c r="K48" s="29">
        <v>1</v>
      </c>
      <c r="L48" s="29">
        <v>1</v>
      </c>
      <c r="M48" s="30"/>
    </row>
    <row r="49" spans="1:13" s="2" customFormat="1" x14ac:dyDescent="0.3">
      <c r="A49" s="19"/>
      <c r="B49" s="19"/>
      <c r="C49" s="23">
        <f>SUM(C3:C48)</f>
        <v>263177</v>
      </c>
      <c r="D49" s="20">
        <f>C49*100%/263177</f>
        <v>1</v>
      </c>
      <c r="E49" s="23">
        <f>SUM(E3:E48)</f>
        <v>99621</v>
      </c>
      <c r="F49" s="21">
        <f>E49*100%/E49</f>
        <v>1</v>
      </c>
      <c r="G49" s="25">
        <f>SUM(G3:G48)</f>
        <v>263177</v>
      </c>
      <c r="H49" s="21">
        <f>G49*100%/G49</f>
        <v>1</v>
      </c>
      <c r="I49" s="21">
        <f t="shared" si="0"/>
        <v>1</v>
      </c>
      <c r="J49" s="26">
        <v>139</v>
      </c>
      <c r="K49" s="26">
        <f>SUM(K3:K48)</f>
        <v>139</v>
      </c>
      <c r="L49" s="26">
        <f>SUM(L3:L48)</f>
        <v>139</v>
      </c>
      <c r="M49" s="26"/>
    </row>
    <row r="51" spans="1:13" x14ac:dyDescent="0.3">
      <c r="B51" t="s">
        <v>54</v>
      </c>
    </row>
    <row r="52" spans="1:13" s="7" customFormat="1" x14ac:dyDescent="0.3">
      <c r="B52" s="7" t="s">
        <v>56</v>
      </c>
      <c r="D52" s="8"/>
      <c r="F52" s="9"/>
      <c r="H52" s="9"/>
      <c r="I52" s="9"/>
      <c r="J52" s="10"/>
    </row>
    <row r="53" spans="1:13" x14ac:dyDescent="0.3">
      <c r="B53" t="s">
        <v>55</v>
      </c>
    </row>
  </sheetData>
  <mergeCells count="9">
    <mergeCell ref="J1:J2"/>
    <mergeCell ref="K1:K2"/>
    <mergeCell ref="L1:L2"/>
    <mergeCell ref="M1:M2"/>
    <mergeCell ref="B1:B2"/>
    <mergeCell ref="C1:D1"/>
    <mergeCell ref="E1:F1"/>
    <mergeCell ref="G1:H1"/>
    <mergeCell ref="I1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Simulare 139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2021-06-05T19:53:42Z</cp:lastPrinted>
  <dcterms:created xsi:type="dcterms:W3CDTF">2021-05-26T12:35:35Z</dcterms:created>
  <dcterms:modified xsi:type="dcterms:W3CDTF">2021-06-07T07:43:14Z</dcterms:modified>
</cp:coreProperties>
</file>